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3C14C68A-6155-4C89-9930-6197AA683B4D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TOP STAY SQ NEW" sheetId="7" r:id="rId1"/>
  </sheets>
  <definedNames>
    <definedName name="Z_947B752F_E4E5_4C5C_81CB_1317F626B06B_.wvu.Cols" localSheetId="0" hidden="1">'TOP STAY SQ NEW'!$G:$J</definedName>
  </definedNames>
  <calcPr calcId="191029"/>
  <customWorkbookViews>
    <customWorkbookView name="DTC" guid="{947B752F-E4E5-4C5C-81CB-1317F626B06B}" maximized="1" xWindow="-11" yWindow="-11" windowWidth="3862" windowHeight="212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7" l="1"/>
  <c r="I37" i="7"/>
  <c r="I36" i="7"/>
  <c r="I35" i="7"/>
  <c r="I34" i="7"/>
  <c r="I33" i="7"/>
  <c r="I32" i="7"/>
  <c r="I31" i="7"/>
  <c r="I30" i="7"/>
  <c r="I16" i="7" l="1"/>
  <c r="J16" i="7" s="1"/>
  <c r="J15" i="7" s="1"/>
  <c r="I15" i="7"/>
  <c r="I14" i="7"/>
  <c r="I13" i="7"/>
  <c r="I12" i="7"/>
  <c r="I11" i="7"/>
  <c r="I10" i="7"/>
  <c r="I9" i="7"/>
  <c r="I8" i="7"/>
  <c r="J14" i="7" l="1"/>
  <c r="J13" i="7" s="1"/>
  <c r="J12" i="7" s="1"/>
  <c r="J11" i="7" s="1"/>
  <c r="J10" i="7" s="1"/>
  <c r="J9" i="7" s="1"/>
  <c r="J38" i="7"/>
  <c r="J37" i="7" s="1"/>
  <c r="J36" i="7" s="1"/>
  <c r="J35" i="7" s="1"/>
  <c r="J34" i="7" s="1"/>
  <c r="J33" i="7" s="1"/>
  <c r="J32" i="7" s="1"/>
  <c r="J31" i="7" s="1"/>
  <c r="C13" i="7" l="1"/>
  <c r="D13" i="7" s="1"/>
  <c r="G17" i="7" s="1"/>
  <c r="C38" i="7"/>
  <c r="D38" i="7" s="1"/>
  <c r="G39" i="7" s="1"/>
  <c r="H39" i="7" l="1"/>
  <c r="H40" i="7"/>
  <c r="D41" i="7" s="1"/>
  <c r="G40" i="7"/>
  <c r="C41" i="7" s="1"/>
  <c r="D40" i="7"/>
  <c r="H17" i="7"/>
  <c r="G18" i="7"/>
  <c r="H18" i="7"/>
  <c r="C40" i="7"/>
  <c r="C15" i="7" l="1"/>
  <c r="D16" i="7"/>
  <c r="C16" i="7"/>
  <c r="D15" i="7"/>
</calcChain>
</file>

<file path=xl/sharedStrings.xml><?xml version="1.0" encoding="utf-8"?>
<sst xmlns="http://schemas.openxmlformats.org/spreadsheetml/2006/main" count="83" uniqueCount="56">
  <si>
    <t>+</t>
  </si>
  <si>
    <t>Х</t>
  </si>
  <si>
    <r>
      <rPr>
        <b/>
        <sz val="11"/>
        <color theme="2" tint="-0.749992370372631"/>
        <rFont val="Calibri"/>
        <family val="2"/>
        <charset val="204"/>
        <scheme val="minor"/>
      </rPr>
      <t>480 - 1250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400 мм</t>
    </r>
  </si>
  <si>
    <r>
      <rPr>
        <b/>
        <sz val="11"/>
        <color theme="2" tint="-0.749992370372631"/>
        <rFont val="Calibri"/>
        <family val="2"/>
        <charset val="204"/>
        <scheme val="minor"/>
      </rPr>
      <t>960 - 2350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500 мм</t>
    </r>
  </si>
  <si>
    <r>
      <rPr>
        <b/>
        <sz val="11"/>
        <color theme="2" tint="-0.749992370372631"/>
        <rFont val="Calibri"/>
        <family val="2"/>
        <charset val="204"/>
        <scheme val="minor"/>
      </rPr>
      <t>1600 - 3600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500 мм</t>
    </r>
  </si>
  <si>
    <r>
      <rPr>
        <b/>
        <sz val="11"/>
        <color theme="2" tint="-0.749992370372631"/>
        <rFont val="Calibri"/>
        <family val="2"/>
        <charset val="204"/>
        <scheme val="minor"/>
      </rPr>
      <t>2500 - 4500</t>
    </r>
    <r>
      <rPr>
        <sz val="11"/>
        <color theme="2" tint="-0.749992370372631"/>
        <rFont val="Calibri"/>
        <family val="2"/>
        <charset val="204"/>
        <scheme val="minor"/>
      </rPr>
      <t>, h=250-6</t>
    </r>
    <r>
      <rPr>
        <sz val="11"/>
        <color theme="2" tint="-0.749992370372631"/>
        <rFont val="Calibri"/>
        <family val="2"/>
        <charset val="204"/>
      </rPr>
      <t>00 мм</t>
    </r>
  </si>
  <si>
    <r>
      <rPr>
        <b/>
        <sz val="11"/>
        <color theme="2" tint="-0.749992370372631"/>
        <rFont val="Calibri"/>
        <family val="2"/>
        <charset val="204"/>
        <scheme val="minor"/>
      </rPr>
      <t>1060 - 2450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500 мм</t>
    </r>
  </si>
  <si>
    <r>
      <rPr>
        <b/>
        <sz val="11"/>
        <color theme="2" tint="-0.749992370372631"/>
        <rFont val="Calibri"/>
        <family val="2"/>
        <charset val="204"/>
        <scheme val="minor"/>
      </rPr>
      <t>1800 - 4000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500 мм</t>
    </r>
  </si>
  <si>
    <r>
      <rPr>
        <b/>
        <sz val="11"/>
        <color theme="2" tint="-0.749992370372631"/>
        <rFont val="Calibri"/>
        <family val="2"/>
        <charset val="204"/>
        <scheme val="minor"/>
      </rPr>
      <t>2600 - 5000</t>
    </r>
    <r>
      <rPr>
        <sz val="11"/>
        <color theme="2" tint="-0.749992370372631"/>
        <rFont val="Calibri"/>
        <family val="2"/>
        <charset val="204"/>
        <scheme val="minor"/>
      </rPr>
      <t>, h=250-6</t>
    </r>
    <r>
      <rPr>
        <sz val="11"/>
        <color theme="2" tint="-0.749992370372631"/>
        <rFont val="Calibri"/>
        <family val="2"/>
        <charset val="204"/>
      </rPr>
      <t>00 мм</t>
    </r>
  </si>
  <si>
    <r>
      <rPr>
        <b/>
        <sz val="26"/>
        <color theme="2" tint="-0.499984740745262"/>
        <rFont val="Segoe UI"/>
        <family val="2"/>
        <charset val="204"/>
      </rPr>
      <t>TOP STAY</t>
    </r>
    <r>
      <rPr>
        <b/>
        <sz val="26"/>
        <color theme="2" tint="-0.749992370372631"/>
        <rFont val="Segoe UI"/>
        <family val="2"/>
        <charset val="204"/>
      </rPr>
      <t xml:space="preserve"> </t>
    </r>
    <r>
      <rPr>
        <b/>
        <sz val="26"/>
        <color rgb="FFC00000"/>
        <rFont val="Segoe UI"/>
        <family val="2"/>
        <charset val="204"/>
      </rPr>
      <t>SQ NEW</t>
    </r>
    <r>
      <rPr>
        <b/>
        <sz val="26"/>
        <color theme="2" tint="-0.749992370372631"/>
        <rFont val="Segoe UI"/>
        <family val="2"/>
        <charset val="204"/>
      </rPr>
      <t xml:space="preserve"> </t>
    </r>
    <phoneticPr fontId="14" type="noConversion"/>
  </si>
  <si>
    <t>Счетчик списка SQ:</t>
  </si>
  <si>
    <t>Х</t>
    <phoneticPr fontId="14" type="noConversion"/>
  </si>
  <si>
    <t>ДСП 16 мм</t>
  </si>
  <si>
    <t>ДСП 18 мм</t>
  </si>
  <si>
    <t>МДФ 16 мм</t>
  </si>
  <si>
    <t>МДФ 18/19 мм</t>
  </si>
  <si>
    <t>МДФ 22 мм</t>
  </si>
  <si>
    <t>Массив дерева 16 мм</t>
  </si>
  <si>
    <t>Массив дерева 18 мм</t>
  </si>
  <si>
    <t>Массив дерева 22 мм</t>
  </si>
  <si>
    <t xml:space="preserve">Алюминиевая рамка со стеклом </t>
  </si>
  <si>
    <t>1. Введите размеры фасада и вес ручки:</t>
  </si>
  <si>
    <r>
      <rPr>
        <b/>
        <sz val="11"/>
        <color theme="2" tint="-0.749992370372631"/>
        <rFont val="Calibri"/>
        <family val="2"/>
        <charset val="204"/>
        <scheme val="minor"/>
      </rPr>
      <t>Высота</t>
    </r>
    <r>
      <rPr>
        <sz val="11"/>
        <color theme="2" tint="-0.749992370372631"/>
        <rFont val="Calibri"/>
        <family val="2"/>
        <charset val="204"/>
        <scheme val="minor"/>
      </rPr>
      <t>, мм (max. 600)</t>
    </r>
  </si>
  <si>
    <r>
      <rPr>
        <b/>
        <sz val="11"/>
        <color theme="2" tint="-0.749992370372631"/>
        <rFont val="Calibri"/>
        <family val="2"/>
        <charset val="204"/>
        <scheme val="minor"/>
      </rPr>
      <t>Ширина</t>
    </r>
    <r>
      <rPr>
        <sz val="11"/>
        <color theme="2" tint="-0.749992370372631"/>
        <rFont val="Calibri"/>
        <family val="2"/>
        <charset val="204"/>
        <scheme val="minor"/>
      </rPr>
      <t>, мм</t>
    </r>
  </si>
  <si>
    <r>
      <rPr>
        <b/>
        <sz val="11"/>
        <color theme="2" tint="-0.749992370372631"/>
        <rFont val="Calibri"/>
        <family val="2"/>
        <charset val="204"/>
        <scheme val="minor"/>
      </rPr>
      <t>Вес ручки</t>
    </r>
    <r>
      <rPr>
        <sz val="11"/>
        <color theme="2" tint="-0.749992370372631"/>
        <rFont val="Calibri"/>
        <family val="2"/>
        <charset val="204"/>
        <scheme val="minor"/>
      </rPr>
      <t>, граммы</t>
    </r>
  </si>
  <si>
    <t>Вес фасада, кг</t>
  </si>
  <si>
    <t>Индекс (LF)</t>
  </si>
  <si>
    <t>Пределы значений индекса, h max</t>
  </si>
  <si>
    <t>Среднее значение индекса</t>
  </si>
  <si>
    <t>Цвет заглушек</t>
  </si>
  <si>
    <t>www.dtcrussia.ru</t>
  </si>
  <si>
    <r>
      <t xml:space="preserve">С </t>
    </r>
    <r>
      <rPr>
        <b/>
        <sz val="11"/>
        <rFont val="Calibri"/>
        <family val="2"/>
        <charset val="204"/>
        <scheme val="minor"/>
      </rPr>
      <t xml:space="preserve">белыми </t>
    </r>
    <r>
      <rPr>
        <sz val="11"/>
        <color theme="2" tint="-0.749992370372631"/>
        <rFont val="Calibri"/>
        <family val="2"/>
        <charset val="204"/>
        <scheme val="minor"/>
      </rPr>
      <t>заглушками</t>
    </r>
  </si>
  <si>
    <r>
      <t xml:space="preserve">Артикул подъемного механизма TOP STAYS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SQ NEW </t>
    </r>
    <r>
      <rPr>
        <sz val="11"/>
        <color theme="0" tint="-4.9989318521683403E-2"/>
        <rFont val="Calibri"/>
        <family val="2"/>
        <charset val="204"/>
        <scheme val="minor"/>
      </rPr>
      <t>должен соответствовать полученному индексу и подходящей высоте фасада. Значение индекса должно попадать в пределы значений для одного комплекта механизмов. Чем ближе индекс к среднему значению тем проще будет осуществляться регулировка механизма.</t>
    </r>
  </si>
  <si>
    <t>Материал</t>
  </si>
  <si>
    <t>Вес 1м2</t>
  </si>
  <si>
    <t>Расчет</t>
  </si>
  <si>
    <t>Формула</t>
  </si>
  <si>
    <r>
      <rPr>
        <b/>
        <sz val="26"/>
        <color theme="2" tint="-0.499984740745262"/>
        <rFont val="Segoe UI"/>
        <family val="2"/>
        <charset val="204"/>
      </rPr>
      <t>TOP STAY</t>
    </r>
    <r>
      <rPr>
        <b/>
        <sz val="26"/>
        <color theme="2" tint="-0.749992370372631"/>
        <rFont val="Segoe UI"/>
        <family val="2"/>
        <charset val="204"/>
      </rPr>
      <t xml:space="preserve"> </t>
    </r>
    <r>
      <rPr>
        <b/>
        <sz val="26"/>
        <color rgb="FFC00000"/>
        <rFont val="Segoe UI"/>
        <family val="2"/>
        <charset val="204"/>
      </rPr>
      <t>SQ NEW PUSH</t>
    </r>
    <r>
      <rPr>
        <b/>
        <sz val="26"/>
        <color theme="2" tint="-0.749992370372631"/>
        <rFont val="Segoe UI"/>
        <family val="2"/>
        <charset val="204"/>
      </rPr>
      <t xml:space="preserve"> </t>
    </r>
  </si>
  <si>
    <r>
      <t xml:space="preserve">Артикул подъемного механизма TOP STAYS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SQ NEW PUSH </t>
    </r>
    <r>
      <rPr>
        <sz val="11"/>
        <color theme="0" tint="-4.9989318521683403E-2"/>
        <rFont val="Calibri"/>
        <family val="2"/>
        <charset val="204"/>
        <scheme val="minor"/>
      </rPr>
      <t>должен соответствовать полученному индексу и подходящей высоте фасада. Значение индекса должно попадать в пределы значений для одного комплекта механизмов. Чем ближе индекс к среднему значению тем проще будет осуществляться регулировка механизма.</t>
    </r>
  </si>
  <si>
    <r>
      <rPr>
        <b/>
        <sz val="11"/>
        <color theme="2" tint="-0.749992370372631"/>
        <rFont val="Calibri"/>
        <family val="2"/>
        <charset val="204"/>
        <scheme val="minor"/>
      </rPr>
      <t>580 - 1350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400 мм</t>
    </r>
  </si>
  <si>
    <r>
      <rPr>
        <b/>
        <sz val="11"/>
        <color theme="0"/>
        <rFont val="Calibri"/>
        <family val="2"/>
        <charset val="204"/>
        <scheme val="minor"/>
      </rPr>
      <t>Артикул комплекта</t>
    </r>
    <r>
      <rPr>
        <sz val="11"/>
        <color theme="0"/>
        <rFont val="Calibri"/>
        <family val="2"/>
        <charset val="204"/>
        <scheme val="minor"/>
      </rPr>
      <t xml:space="preserve"> механизмов</t>
    </r>
  </si>
  <si>
    <r>
      <t xml:space="preserve">Если фасад большой, необходим </t>
    </r>
    <r>
      <rPr>
        <b/>
        <sz val="11"/>
        <color theme="0"/>
        <rFont val="Calibri"/>
        <family val="2"/>
        <charset val="204"/>
        <scheme val="minor"/>
      </rPr>
      <t xml:space="preserve">один </t>
    </r>
    <r>
      <rPr>
        <sz val="11"/>
        <color theme="0"/>
        <rFont val="Calibri"/>
        <family val="2"/>
        <charset val="204"/>
        <scheme val="minor"/>
      </rPr>
      <t xml:space="preserve">дополнительный </t>
    </r>
    <r>
      <rPr>
        <b/>
        <sz val="11"/>
        <color theme="0"/>
        <rFont val="Calibri"/>
        <family val="2"/>
        <charset val="204"/>
        <scheme val="minor"/>
      </rPr>
      <t xml:space="preserve">механизм </t>
    </r>
    <r>
      <rPr>
        <sz val="11"/>
        <color theme="0"/>
        <rFont val="Calibri"/>
        <family val="2"/>
        <charset val="204"/>
        <scheme val="minor"/>
      </rPr>
      <t>из комплекта</t>
    </r>
  </si>
  <si>
    <r>
      <t xml:space="preserve">Если фасад большой, необходим </t>
    </r>
    <r>
      <rPr>
        <b/>
        <sz val="11"/>
        <color theme="0"/>
        <rFont val="Calibri"/>
        <family val="2"/>
        <charset val="204"/>
        <scheme val="minor"/>
      </rPr>
      <t>один</t>
    </r>
    <r>
      <rPr>
        <sz val="11"/>
        <color theme="0"/>
        <rFont val="Calibri"/>
        <family val="2"/>
        <charset val="204"/>
        <scheme val="minor"/>
      </rPr>
      <t xml:space="preserve"> дополнительный </t>
    </r>
    <r>
      <rPr>
        <b/>
        <sz val="11"/>
        <color theme="0"/>
        <rFont val="Calibri"/>
        <family val="2"/>
        <charset val="204"/>
        <scheme val="minor"/>
      </rPr>
      <t xml:space="preserve">механизм </t>
    </r>
    <r>
      <rPr>
        <sz val="11"/>
        <color theme="0"/>
        <rFont val="Calibri"/>
        <family val="2"/>
        <charset val="204"/>
        <scheme val="minor"/>
      </rPr>
      <t>из комплекта</t>
    </r>
  </si>
  <si>
    <t>Без ручки</t>
  </si>
  <si>
    <t>1. Введите размеры фасада:</t>
  </si>
  <si>
    <r>
      <t>2. Из раскрывающегося списка выберите материал фасада и получите значение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 </t>
    </r>
    <r>
      <rPr>
        <sz val="11"/>
        <color theme="0" tint="-4.9989318521683403E-2"/>
        <rFont val="Calibri"/>
        <family val="2"/>
        <charset val="204"/>
        <scheme val="minor"/>
      </rPr>
      <t xml:space="preserve">веса, индекса                                                          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 </t>
    </r>
    <r>
      <rPr>
        <sz val="11"/>
        <color theme="0" tint="-4.9989318521683403E-2"/>
        <rFont val="Calibri"/>
        <family val="2"/>
        <charset val="204"/>
        <scheme val="minor"/>
      </rPr>
      <t xml:space="preserve">и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аритикул комплекта механизмов. </t>
    </r>
    <r>
      <rPr>
        <sz val="11"/>
        <color theme="0" tint="-4.9989318521683403E-2"/>
        <rFont val="Calibri"/>
        <family val="2"/>
        <charset val="204"/>
        <scheme val="minor"/>
      </rPr>
      <t>Комплект состоит из 2-х механизмов.</t>
    </r>
  </si>
  <si>
    <t>Артикул комплекта (арт. белый / серый)</t>
  </si>
  <si>
    <r>
      <rPr>
        <b/>
        <sz val="11"/>
        <color theme="2" tint="-0.749992370372631"/>
        <rFont val="Calibri"/>
        <family val="2"/>
        <charset val="204"/>
        <scheme val="minor"/>
      </rPr>
      <t xml:space="preserve">Top-Stay SQ "С" </t>
    </r>
    <r>
      <rPr>
        <sz val="11"/>
        <color theme="2" tint="-0.749992370372631"/>
        <rFont val="Calibri"/>
        <family val="2"/>
        <charset val="204"/>
        <scheme val="minor"/>
      </rPr>
      <t>очень сильный (0017408 / 0017409)</t>
    </r>
  </si>
  <si>
    <r>
      <rPr>
        <b/>
        <sz val="11"/>
        <color theme="2" tint="-0.749992370372631"/>
        <rFont val="Calibri"/>
        <family val="2"/>
        <charset val="204"/>
        <scheme val="minor"/>
      </rPr>
      <t xml:space="preserve">Top-Stay SQ "L" </t>
    </r>
    <r>
      <rPr>
        <sz val="11"/>
        <color theme="2" tint="-0.749992370372631"/>
        <rFont val="Calibri"/>
        <family val="2"/>
        <charset val="204"/>
        <scheme val="minor"/>
      </rPr>
      <t>слабый</t>
    </r>
    <r>
      <rPr>
        <b/>
        <sz val="11"/>
        <color theme="2" tint="-0.749992370372631"/>
        <rFont val="Calibri"/>
        <family val="2"/>
        <charset val="204"/>
        <scheme val="minor"/>
      </rPr>
      <t xml:space="preserve"> </t>
    </r>
    <r>
      <rPr>
        <sz val="11"/>
        <color theme="2" tint="-0.749992370372631"/>
        <rFont val="Calibri"/>
        <family val="2"/>
        <charset val="204"/>
        <scheme val="minor"/>
      </rPr>
      <t>(0017402 / 0017403)</t>
    </r>
  </si>
  <si>
    <r>
      <rPr>
        <b/>
        <sz val="11"/>
        <color theme="2" tint="-0.749992370372631"/>
        <rFont val="Calibri"/>
        <family val="2"/>
        <charset val="204"/>
        <scheme val="minor"/>
      </rPr>
      <t xml:space="preserve">Top-Stay SQ "M" </t>
    </r>
    <r>
      <rPr>
        <sz val="11"/>
        <color theme="2" tint="-0.749992370372631"/>
        <rFont val="Calibri"/>
        <family val="2"/>
        <charset val="204"/>
        <scheme val="minor"/>
      </rPr>
      <t>средний (0017404 / 0017405)</t>
    </r>
  </si>
  <si>
    <r>
      <rPr>
        <b/>
        <sz val="11"/>
        <color theme="2" tint="-0.749992370372631"/>
        <rFont val="Calibri"/>
        <family val="2"/>
        <charset val="204"/>
        <scheme val="minor"/>
      </rPr>
      <t>Top-Stay SQ "H"</t>
    </r>
    <r>
      <rPr>
        <sz val="11"/>
        <color theme="2" tint="-0.749992370372631"/>
        <rFont val="Calibri"/>
        <family val="2"/>
        <charset val="204"/>
        <scheme val="minor"/>
      </rPr>
      <t xml:space="preserve"> сильный (0017406 / 0017407)</t>
    </r>
  </si>
  <si>
    <r>
      <rPr>
        <b/>
        <sz val="11"/>
        <color theme="2" tint="-0.749992370372631"/>
        <rFont val="Calibri"/>
        <family val="2"/>
        <charset val="204"/>
        <scheme val="minor"/>
      </rPr>
      <t>Top-Stay SQ "L"</t>
    </r>
    <r>
      <rPr>
        <sz val="11"/>
        <color theme="2" tint="-0.749992370372631"/>
        <rFont val="Calibri"/>
        <family val="2"/>
        <charset val="204"/>
        <scheme val="minor"/>
      </rPr>
      <t xml:space="preserve"> слабый (0017393 / 0017394)</t>
    </r>
  </si>
  <si>
    <r>
      <rPr>
        <b/>
        <sz val="11"/>
        <color theme="2" tint="-0.749992370372631"/>
        <rFont val="Calibri"/>
        <family val="2"/>
        <charset val="204"/>
        <scheme val="minor"/>
      </rPr>
      <t>Top-Stay SQ "M"</t>
    </r>
    <r>
      <rPr>
        <sz val="11"/>
        <color theme="2" tint="-0.749992370372631"/>
        <rFont val="Calibri"/>
        <family val="2"/>
        <charset val="204"/>
        <scheme val="minor"/>
      </rPr>
      <t>средний (0017396 / 0017397)</t>
    </r>
  </si>
  <si>
    <r>
      <rPr>
        <b/>
        <sz val="11"/>
        <color theme="2" tint="-0.749992370372631"/>
        <rFont val="Calibri"/>
        <family val="2"/>
        <charset val="204"/>
        <scheme val="minor"/>
      </rPr>
      <t xml:space="preserve">Top-Stay SQ "H" </t>
    </r>
    <r>
      <rPr>
        <sz val="11"/>
        <color theme="2" tint="-0.749992370372631"/>
        <rFont val="Calibri"/>
        <family val="2"/>
        <charset val="204"/>
        <scheme val="minor"/>
      </rPr>
      <t>сильный (0017398 / 0017399)</t>
    </r>
  </si>
  <si>
    <r>
      <rPr>
        <b/>
        <sz val="11"/>
        <color theme="2" tint="-0.749992370372631"/>
        <rFont val="Calibri"/>
        <family val="2"/>
        <charset val="204"/>
        <scheme val="minor"/>
      </rPr>
      <t xml:space="preserve">Top-Stay SQ "С" </t>
    </r>
    <r>
      <rPr>
        <sz val="11"/>
        <color theme="2" tint="-0.749992370372631"/>
        <rFont val="Calibri"/>
        <family val="2"/>
        <charset val="204"/>
        <scheme val="minor"/>
      </rPr>
      <t>очень сильный (0017400 / 0017401)</t>
    </r>
  </si>
  <si>
    <r>
      <t xml:space="preserve">С </t>
    </r>
    <r>
      <rPr>
        <b/>
        <sz val="11"/>
        <color theme="0" tint="-4.9989318521683403E-2"/>
        <rFont val="Calibri"/>
        <family val="2"/>
        <charset val="204"/>
        <scheme val="minor"/>
      </rPr>
      <t>серыми</t>
    </r>
    <r>
      <rPr>
        <sz val="11"/>
        <color theme="0" tint="-4.9989318521683403E-2"/>
        <rFont val="Calibri"/>
        <family val="2"/>
        <charset val="204"/>
        <scheme val="minor"/>
      </rPr>
      <t xml:space="preserve"> заглушками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</si>
</sst>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  <font>
      <b/>
      <sz val="16"/>
      <color theme="2" tint="-0.74999237037263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36"/>
      <color theme="2" tint="-0.749992370372631"/>
      <name val="Segoe UI"/>
      <family val="2"/>
      <charset val="204"/>
    </font>
    <font>
      <sz val="11"/>
      <color theme="2" tint="-0.749992370372631"/>
      <name val="Calibri"/>
      <family val="2"/>
      <charset val="204"/>
    </font>
    <font>
      <b/>
      <sz val="26"/>
      <color theme="2" tint="-0.499984740745262"/>
      <name val="Segoe UI"/>
      <family val="2"/>
      <charset val="204"/>
    </font>
    <font>
      <b/>
      <sz val="26"/>
      <color theme="2" tint="-0.749992370372631"/>
      <name val="Segoe UI"/>
      <family val="2"/>
      <charset val="204"/>
    </font>
    <font>
      <b/>
      <sz val="26"/>
      <color rgb="FFC00000"/>
      <name val="Segoe UI"/>
      <family val="2"/>
      <charset val="204"/>
    </font>
    <font>
      <sz val="9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3"/>
      <charset val="134"/>
      <scheme val="minor"/>
    </font>
    <font>
      <sz val="14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61C3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3" fillId="5" borderId="1" xfId="1" applyFont="1" applyFill="1" applyBorder="1" applyAlignment="1" applyProtection="1">
      <alignment horizontal="center"/>
      <protection hidden="1"/>
    </xf>
    <xf numFmtId="0" fontId="3" fillId="5" borderId="10" xfId="2" applyFont="1" applyFill="1" applyBorder="1" applyAlignment="1" applyProtection="1">
      <alignment horizontal="center" vertical="center"/>
      <protection hidden="1"/>
    </xf>
    <xf numFmtId="0" fontId="3" fillId="5" borderId="2" xfId="2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3" fillId="5" borderId="4" xfId="1" applyFont="1" applyFill="1" applyBorder="1" applyAlignment="1" applyProtection="1">
      <alignment horizontal="left" vertical="center"/>
      <protection hidden="1"/>
    </xf>
    <xf numFmtId="0" fontId="3" fillId="5" borderId="6" xfId="1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0" borderId="0" xfId="2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6" fillId="0" borderId="0" xfId="2" applyFont="1" applyFill="1" applyBorder="1" applyAlignment="1" applyProtection="1">
      <alignment horizontal="center" vertical="center" wrapText="1"/>
      <protection hidden="1"/>
    </xf>
    <xf numFmtId="0" fontId="3" fillId="5" borderId="11" xfId="2" applyFont="1" applyFill="1" applyBorder="1" applyAlignment="1" applyProtection="1">
      <alignment horizontal="center" vertical="center"/>
      <protection hidden="1"/>
    </xf>
    <xf numFmtId="0" fontId="3" fillId="5" borderId="1" xfId="2" applyFont="1" applyFill="1" applyBorder="1" applyAlignment="1" applyProtection="1">
      <alignment horizontal="center" vertical="center"/>
      <protection hidden="1"/>
    </xf>
    <xf numFmtId="2" fontId="3" fillId="7" borderId="1" xfId="0" applyNumberFormat="1" applyFont="1" applyFill="1" applyBorder="1" applyAlignment="1" applyProtection="1">
      <alignment horizontal="center" vertical="center"/>
      <protection hidden="1"/>
    </xf>
    <xf numFmtId="0" fontId="18" fillId="4" borderId="4" xfId="1" applyFont="1" applyFill="1" applyBorder="1" applyAlignment="1" applyProtection="1">
      <alignment horizontal="center" vertical="center" wrapText="1"/>
      <protection hidden="1"/>
    </xf>
    <xf numFmtId="0" fontId="18" fillId="4" borderId="6" xfId="1" applyFont="1" applyFill="1" applyBorder="1" applyAlignment="1" applyProtection="1">
      <alignment horizontal="center" vertical="center" wrapText="1"/>
      <protection hidden="1"/>
    </xf>
    <xf numFmtId="0" fontId="20" fillId="0" borderId="0" xfId="0" applyFont="1"/>
    <xf numFmtId="0" fontId="3" fillId="5" borderId="1" xfId="1" applyFont="1" applyFill="1" applyBorder="1" applyAlignment="1" applyProtection="1">
      <alignment horizontal="center" vertical="center"/>
      <protection hidden="1"/>
    </xf>
    <xf numFmtId="0" fontId="4" fillId="0" borderId="3" xfId="1" applyFont="1" applyFill="1" applyBorder="1" applyAlignment="1" applyProtection="1">
      <alignment horizontal="center" vertical="center"/>
      <protection locked="0" hidden="1"/>
    </xf>
    <xf numFmtId="0" fontId="4" fillId="0" borderId="9" xfId="1" applyFont="1" applyFill="1" applyBorder="1" applyAlignment="1" applyProtection="1">
      <alignment horizontal="center" vertical="center"/>
      <protection locked="0" hidden="1"/>
    </xf>
    <xf numFmtId="0" fontId="4" fillId="0" borderId="28" xfId="1" applyFont="1" applyFill="1" applyBorder="1" applyAlignment="1" applyProtection="1">
      <alignment horizontal="center" vertical="center"/>
      <protection locked="0" hidden="1"/>
    </xf>
    <xf numFmtId="2" fontId="4" fillId="5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4" xfId="2" applyFont="1" applyFill="1" applyBorder="1" applyAlignment="1" applyProtection="1">
      <alignment horizontal="left" vertical="center"/>
      <protection hidden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/>
      <protection hidden="1"/>
    </xf>
    <xf numFmtId="0" fontId="4" fillId="5" borderId="5" xfId="1" applyFont="1" applyFill="1" applyBorder="1" applyAlignment="1" applyProtection="1">
      <alignment horizontal="center"/>
      <protection hidden="1"/>
    </xf>
    <xf numFmtId="0" fontId="4" fillId="5" borderId="7" xfId="1" applyFont="1" applyFill="1" applyBorder="1" applyAlignment="1" applyProtection="1">
      <alignment horizontal="center"/>
      <protection hidden="1"/>
    </xf>
    <xf numFmtId="0" fontId="4" fillId="5" borderId="8" xfId="1" applyFont="1" applyFill="1" applyBorder="1" applyAlignment="1" applyProtection="1">
      <alignment horizontal="center"/>
      <protection hidden="1"/>
    </xf>
    <xf numFmtId="0" fontId="8" fillId="0" borderId="18" xfId="3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5" fillId="4" borderId="29" xfId="1" applyFont="1" applyFill="1" applyBorder="1" applyAlignment="1" applyProtection="1">
      <alignment horizontal="center" vertical="center" wrapText="1"/>
      <protection hidden="1"/>
    </xf>
    <xf numFmtId="0" fontId="5" fillId="4" borderId="26" xfId="1" applyFont="1" applyFill="1" applyBorder="1" applyAlignment="1" applyProtection="1">
      <alignment horizontal="center" vertical="center" wrapText="1"/>
      <protection hidden="1"/>
    </xf>
    <xf numFmtId="0" fontId="5" fillId="4" borderId="27" xfId="1" applyFont="1" applyFill="1" applyBorder="1" applyAlignment="1" applyProtection="1">
      <alignment horizontal="center" vertical="center" wrapText="1"/>
      <protection hidden="1"/>
    </xf>
    <xf numFmtId="0" fontId="21" fillId="4" borderId="4" xfId="1" applyFont="1" applyFill="1" applyBorder="1" applyAlignment="1" applyProtection="1">
      <alignment horizontal="center"/>
      <protection hidden="1"/>
    </xf>
    <xf numFmtId="0" fontId="3" fillId="5" borderId="1" xfId="2" applyFont="1" applyFill="1" applyBorder="1" applyAlignment="1" applyProtection="1">
      <alignment horizontal="center" vertical="center"/>
      <protection hidden="1"/>
    </xf>
    <xf numFmtId="0" fontId="3" fillId="5" borderId="5" xfId="2" applyFont="1" applyFill="1" applyBorder="1" applyAlignment="1" applyProtection="1">
      <alignment horizontal="center" vertical="center"/>
      <protection hidden="1"/>
    </xf>
    <xf numFmtId="1" fontId="4" fillId="5" borderId="1" xfId="0" applyNumberFormat="1" applyFont="1" applyFill="1" applyBorder="1" applyAlignment="1" applyProtection="1">
      <alignment horizontal="center" vertical="center"/>
      <protection hidden="1"/>
    </xf>
    <xf numFmtId="1" fontId="4" fillId="5" borderId="5" xfId="0" applyNumberFormat="1" applyFont="1" applyFill="1" applyBorder="1" applyAlignment="1" applyProtection="1">
      <alignment horizontal="center" vertical="center"/>
      <protection hidden="1"/>
    </xf>
    <xf numFmtId="0" fontId="6" fillId="4" borderId="13" xfId="1" applyFont="1" applyFill="1" applyBorder="1" applyAlignment="1" applyProtection="1">
      <alignment horizontal="center" vertical="center"/>
      <protection hidden="1"/>
    </xf>
    <xf numFmtId="0" fontId="6" fillId="4" borderId="14" xfId="1" applyFont="1" applyFill="1" applyBorder="1" applyAlignment="1" applyProtection="1">
      <alignment horizontal="center" vertical="center"/>
      <protection hidden="1"/>
    </xf>
    <xf numFmtId="0" fontId="6" fillId="4" borderId="15" xfId="1" applyFont="1" applyFill="1" applyBorder="1" applyAlignment="1" applyProtection="1">
      <alignment horizontal="center" vertical="center"/>
      <protection hidden="1"/>
    </xf>
    <xf numFmtId="0" fontId="5" fillId="4" borderId="23" xfId="1" applyFont="1" applyFill="1" applyBorder="1" applyAlignment="1" applyProtection="1">
      <alignment horizontal="center" vertical="center" wrapText="1"/>
      <protection hidden="1"/>
    </xf>
    <xf numFmtId="0" fontId="5" fillId="4" borderId="24" xfId="1" applyFont="1" applyFill="1" applyBorder="1" applyAlignment="1" applyProtection="1">
      <alignment horizontal="center" vertical="center" wrapText="1"/>
      <protection hidden="1"/>
    </xf>
    <xf numFmtId="0" fontId="5" fillId="4" borderId="25" xfId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4" borderId="18" xfId="1" applyFont="1" applyFill="1" applyBorder="1" applyAlignment="1" applyProtection="1">
      <alignment horizontal="center" vertical="center"/>
      <protection hidden="1"/>
    </xf>
    <xf numFmtId="0" fontId="6" fillId="4" borderId="20" xfId="1" applyFont="1" applyFill="1" applyBorder="1" applyAlignment="1" applyProtection="1">
      <alignment horizontal="center" vertical="center"/>
      <protection hidden="1"/>
    </xf>
    <xf numFmtId="0" fontId="6" fillId="4" borderId="21" xfId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5" fillId="4" borderId="23" xfId="1" applyFont="1" applyFill="1" applyBorder="1" applyAlignment="1" applyProtection="1">
      <alignment horizontal="center" vertical="center"/>
      <protection hidden="1"/>
    </xf>
    <xf numFmtId="0" fontId="5" fillId="4" borderId="24" xfId="1" applyFont="1" applyFill="1" applyBorder="1" applyAlignment="1" applyProtection="1">
      <alignment horizontal="center" vertical="center"/>
      <protection hidden="1"/>
    </xf>
    <xf numFmtId="0" fontId="5" fillId="4" borderId="25" xfId="1" applyFont="1" applyFill="1" applyBorder="1" applyAlignment="1" applyProtection="1">
      <alignment horizontal="center" vertical="center"/>
      <protection hidden="1"/>
    </xf>
    <xf numFmtId="0" fontId="4" fillId="5" borderId="1" xfId="1" applyFont="1" applyFill="1" applyBorder="1" applyAlignment="1" applyProtection="1">
      <alignment horizontal="center" vertical="center"/>
      <protection hidden="1"/>
    </xf>
    <xf numFmtId="0" fontId="4" fillId="5" borderId="5" xfId="1" applyFont="1" applyFill="1" applyBorder="1" applyAlignment="1" applyProtection="1">
      <alignment horizontal="center" vertical="center"/>
      <protection hidden="1"/>
    </xf>
    <xf numFmtId="0" fontId="4" fillId="5" borderId="7" xfId="1" applyFont="1" applyFill="1" applyBorder="1" applyAlignment="1" applyProtection="1">
      <alignment horizontal="center" vertical="center"/>
      <protection hidden="1"/>
    </xf>
    <xf numFmtId="0" fontId="4" fillId="5" borderId="8" xfId="1" applyFont="1" applyFill="1" applyBorder="1" applyAlignment="1" applyProtection="1">
      <alignment horizontal="center" vertical="center"/>
      <protection hidden="1"/>
    </xf>
    <xf numFmtId="0" fontId="12" fillId="0" borderId="18" xfId="0" applyFont="1" applyBorder="1" applyAlignment="1" applyProtection="1">
      <alignment horizontal="left" vertical="center"/>
      <protection hidden="1"/>
    </xf>
    <xf numFmtId="0" fontId="9" fillId="0" borderId="19" xfId="0" applyFont="1" applyBorder="1" applyAlignment="1" applyProtection="1">
      <alignment horizontal="left" vertical="center"/>
      <protection hidden="1"/>
    </xf>
    <xf numFmtId="0" fontId="9" fillId="0" borderId="16" xfId="0" applyFont="1" applyBorder="1" applyAlignment="1" applyProtection="1">
      <alignment horizontal="left" vertical="center"/>
      <protection hidden="1"/>
    </xf>
    <xf numFmtId="0" fontId="9" fillId="0" borderId="20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17" xfId="0" applyFont="1" applyBorder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/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9" fillId="0" borderId="22" xfId="0" applyFont="1" applyBorder="1" applyAlignment="1" applyProtection="1">
      <alignment horizontal="left" vertical="center"/>
      <protection hidden="1"/>
    </xf>
    <xf numFmtId="0" fontId="3" fillId="5" borderId="30" xfId="2" applyFont="1" applyFill="1" applyBorder="1" applyAlignment="1" applyProtection="1">
      <alignment horizontal="center" vertical="center"/>
      <protection hidden="1"/>
    </xf>
    <xf numFmtId="0" fontId="3" fillId="5" borderId="31" xfId="2" applyFont="1" applyFill="1" applyBorder="1" applyAlignment="1" applyProtection="1">
      <alignment horizontal="center" vertical="center"/>
      <protection hidden="1"/>
    </xf>
    <xf numFmtId="0" fontId="3" fillId="5" borderId="32" xfId="2" applyFont="1" applyFill="1" applyBorder="1" applyAlignment="1" applyProtection="1">
      <alignment horizontal="center" vertical="center"/>
      <protection hidden="1"/>
    </xf>
    <xf numFmtId="0" fontId="3" fillId="5" borderId="22" xfId="2" applyFont="1" applyFill="1" applyBorder="1" applyAlignment="1" applyProtection="1">
      <alignment horizontal="center" vertical="center"/>
      <protection hidden="1"/>
    </xf>
    <xf numFmtId="0" fontId="7" fillId="5" borderId="0" xfId="2" applyFont="1" applyFill="1" applyBorder="1" applyAlignment="1" applyProtection="1">
      <alignment horizontal="center" vertical="center"/>
      <protection hidden="1"/>
    </xf>
    <xf numFmtId="0" fontId="1" fillId="4" borderId="4" xfId="1" applyFill="1" applyBorder="1" applyAlignment="1" applyProtection="1">
      <alignment horizontal="center"/>
      <protection hidden="1"/>
    </xf>
  </cellXfs>
  <cellStyles count="4">
    <cellStyle name="Гиперссылка" xfId="3" builtinId="8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4D4D4D"/>
      <color rgb="FFC61C34"/>
      <color rgb="FFDD410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26" fmlaLink="$J$1" fmlaRange="$G$8:$G$16" sel="5" val="0"/>
</file>

<file path=xl/ctrlProps/ctrlProp2.xml><?xml version="1.0" encoding="utf-8"?>
<formControlPr xmlns="http://schemas.microsoft.com/office/spreadsheetml/2009/9/main" objectType="Drop" dropLines="10" dropStyle="combo" dx="26" fmlaLink="$J$24" fmlaRange="$G$30:$G$38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438150</xdr:colOff>
          <xdr:row>11</xdr:row>
          <xdr:rowOff>85725</xdr:rowOff>
        </xdr:from>
        <xdr:to>
          <xdr:col>1</xdr:col>
          <xdr:colOff>2552700</xdr:colOff>
          <xdr:row>12</xdr:row>
          <xdr:rowOff>161925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466725</xdr:colOff>
          <xdr:row>36</xdr:row>
          <xdr:rowOff>95250</xdr:rowOff>
        </xdr:from>
        <xdr:to>
          <xdr:col>1</xdr:col>
          <xdr:colOff>2524125</xdr:colOff>
          <xdr:row>37</xdr:row>
          <xdr:rowOff>161925</xdr:rowOff>
        </xdr:to>
        <xdr:sp macro="" textlink="">
          <xdr:nvSpPr>
            <xdr:cNvPr id="7172" name="Drop Dow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109602</xdr:colOff>
      <xdr:row>4</xdr:row>
      <xdr:rowOff>114726</xdr:rowOff>
    </xdr:from>
    <xdr:ext cx="3597781" cy="433452"/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9602" y="1130726"/>
          <a:ext cx="3597781" cy="433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Высота фасада</a:t>
          </a:r>
          <a:r>
            <a:rPr lang="en-US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 h=250-600</a:t>
          </a:r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мм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95250</xdr:rowOff>
        </xdr:from>
        <xdr:to>
          <xdr:col>1</xdr:col>
          <xdr:colOff>1228725</xdr:colOff>
          <xdr:row>2</xdr:row>
          <xdr:rowOff>200025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1475606</xdr:colOff>
      <xdr:row>0</xdr:row>
      <xdr:rowOff>3897</xdr:rowOff>
    </xdr:from>
    <xdr:to>
      <xdr:col>4</xdr:col>
      <xdr:colOff>1787387</xdr:colOff>
      <xdr:row>6</xdr:row>
      <xdr:rowOff>248478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606" y="3897"/>
          <a:ext cx="2985131" cy="17685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</xdr:row>
          <xdr:rowOff>95250</xdr:rowOff>
        </xdr:from>
        <xdr:to>
          <xdr:col>1</xdr:col>
          <xdr:colOff>1238250</xdr:colOff>
          <xdr:row>27</xdr:row>
          <xdr:rowOff>200025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159014</xdr:colOff>
      <xdr:row>29</xdr:row>
      <xdr:rowOff>63821</xdr:rowOff>
    </xdr:from>
    <xdr:ext cx="3597781" cy="433452"/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59014" y="8572821"/>
          <a:ext cx="3597781" cy="433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Высота фасада</a:t>
          </a:r>
          <a:r>
            <a:rPr lang="en-US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 h=250-600</a:t>
          </a:r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мм</a:t>
          </a:r>
        </a:p>
      </xdr:txBody>
    </xdr:sp>
    <xdr:clientData/>
  </xdr:oneCellAnchor>
  <xdr:twoCellAnchor editAs="oneCell">
    <xdr:from>
      <xdr:col>2</xdr:col>
      <xdr:colOff>1470555</xdr:colOff>
      <xdr:row>25</xdr:row>
      <xdr:rowOff>3896</xdr:rowOff>
    </xdr:from>
    <xdr:to>
      <xdr:col>4</xdr:col>
      <xdr:colOff>1782336</xdr:colOff>
      <xdr:row>31</xdr:row>
      <xdr:rowOff>248477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7841" y="7496896"/>
          <a:ext cx="2987852" cy="1768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.bin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http://www.dtcrussia.ru/" TargetMode="External"/><Relationship Id="rId1" Type="http://schemas.openxmlformats.org/officeDocument/2006/relationships/hyperlink" Target="http://www.dtcrussia.ru/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2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8" zoomScale="70" zoomScaleNormal="70" workbookViewId="0">
      <selection activeCell="O41" sqref="O41"/>
    </sheetView>
  </sheetViews>
  <sheetFormatPr defaultColWidth="9.140625" defaultRowHeight="15"/>
  <cols>
    <col min="1" max="1" width="4.5703125" customWidth="1"/>
    <col min="2" max="2" width="45.5703125" customWidth="1"/>
    <col min="3" max="3" width="30.5703125" customWidth="1"/>
    <col min="4" max="4" width="7.5703125" customWidth="1"/>
    <col min="5" max="5" width="25.5703125" customWidth="1"/>
    <col min="6" max="6" width="9.85546875" customWidth="1"/>
    <col min="7" max="7" width="16" hidden="1" customWidth="1"/>
    <col min="8" max="8" width="12.5703125" hidden="1" customWidth="1"/>
    <col min="9" max="9" width="10.140625" hidden="1" customWidth="1"/>
    <col min="10" max="10" width="9.5703125" hidden="1" customWidth="1"/>
    <col min="11" max="11" width="16" hidden="1" customWidth="1"/>
    <col min="12" max="14" width="8.5703125" customWidth="1"/>
  </cols>
  <sheetData>
    <row r="1" spans="1:10" ht="20.100000000000001" customHeight="1">
      <c r="A1" s="70" t="s">
        <v>9</v>
      </c>
      <c r="B1" s="71"/>
      <c r="C1" s="71"/>
      <c r="D1" s="71"/>
      <c r="E1" s="72"/>
      <c r="H1" s="62" t="s">
        <v>10</v>
      </c>
      <c r="I1" s="62"/>
      <c r="J1" s="6">
        <v>5</v>
      </c>
    </row>
    <row r="2" spans="1:10" ht="20.100000000000001" customHeight="1">
      <c r="A2" s="73"/>
      <c r="B2" s="74"/>
      <c r="C2" s="74"/>
      <c r="D2" s="74"/>
      <c r="E2" s="75"/>
    </row>
    <row r="3" spans="1:10" ht="20.100000000000001" customHeight="1">
      <c r="A3" s="73"/>
      <c r="B3" s="74"/>
      <c r="C3" s="74"/>
      <c r="D3" s="74"/>
      <c r="E3" s="75"/>
    </row>
    <row r="4" spans="1:10" ht="20.100000000000001" customHeight="1">
      <c r="A4" s="73"/>
      <c r="B4" s="74"/>
      <c r="C4" s="74"/>
      <c r="D4" s="74"/>
      <c r="E4" s="75"/>
    </row>
    <row r="5" spans="1:10" ht="20.100000000000001" customHeight="1">
      <c r="A5" s="73"/>
      <c r="B5" s="74"/>
      <c r="C5" s="74"/>
      <c r="D5" s="74"/>
      <c r="E5" s="75"/>
    </row>
    <row r="6" spans="1:10" ht="20.100000000000001" customHeight="1">
      <c r="A6" s="73"/>
      <c r="B6" s="74"/>
      <c r="C6" s="74"/>
      <c r="D6" s="74"/>
      <c r="E6" s="75"/>
    </row>
    <row r="7" spans="1:10" ht="20.100000000000001" customHeight="1" thickBot="1">
      <c r="A7" s="76"/>
      <c r="B7" s="77"/>
      <c r="C7" s="77"/>
      <c r="D7" s="77"/>
      <c r="E7" s="78"/>
      <c r="G7" s="1" t="s">
        <v>33</v>
      </c>
      <c r="H7" s="1" t="s">
        <v>34</v>
      </c>
      <c r="I7" s="1" t="s">
        <v>35</v>
      </c>
      <c r="J7" s="1" t="s">
        <v>36</v>
      </c>
    </row>
    <row r="8" spans="1:10" ht="30" customHeight="1">
      <c r="A8" s="47">
        <v>1</v>
      </c>
      <c r="B8" s="63" t="s">
        <v>21</v>
      </c>
      <c r="C8" s="64"/>
      <c r="D8" s="64"/>
      <c r="E8" s="65"/>
      <c r="G8" s="1" t="s">
        <v>12</v>
      </c>
      <c r="H8" s="5">
        <v>10.9</v>
      </c>
      <c r="I8" s="5">
        <f>B10*C10/1000000*H8+E10/1000</f>
        <v>4.3965000000000005</v>
      </c>
      <c r="J8" s="6" t="s">
        <v>11</v>
      </c>
    </row>
    <row r="9" spans="1:10" ht="20.100000000000001" customHeight="1">
      <c r="A9" s="48"/>
      <c r="B9" s="3" t="s">
        <v>22</v>
      </c>
      <c r="C9" s="4" t="s">
        <v>23</v>
      </c>
      <c r="D9" s="83" t="s">
        <v>0</v>
      </c>
      <c r="E9" s="15" t="s">
        <v>24</v>
      </c>
      <c r="F9" s="11"/>
      <c r="G9" s="1" t="s">
        <v>13</v>
      </c>
      <c r="H9" s="5">
        <v>12.2</v>
      </c>
      <c r="I9" s="5">
        <f>B10*C10/1000000*H9+E10/1000</f>
        <v>4.8970000000000002</v>
      </c>
      <c r="J9" s="5">
        <f>IF(J1=2,I9,J10)</f>
        <v>6.5525000000000002</v>
      </c>
    </row>
    <row r="10" spans="1:10" ht="30" customHeight="1" thickBot="1">
      <c r="A10" s="49"/>
      <c r="B10" s="23">
        <v>550</v>
      </c>
      <c r="C10" s="22">
        <v>700</v>
      </c>
      <c r="D10" s="83"/>
      <c r="E10" s="24">
        <v>200</v>
      </c>
      <c r="F10" s="12"/>
      <c r="G10" s="1" t="s">
        <v>14</v>
      </c>
      <c r="H10" s="5">
        <v>12.1</v>
      </c>
      <c r="I10" s="5">
        <f>B10*C10/1000000*H10+E10/1000</f>
        <v>4.8585000000000003</v>
      </c>
      <c r="J10" s="5">
        <f>IF(J1=3,I10,J11)</f>
        <v>6.5525000000000002</v>
      </c>
    </row>
    <row r="11" spans="1:10" ht="39.950000000000003" customHeight="1">
      <c r="A11" s="59">
        <v>2</v>
      </c>
      <c r="B11" s="39" t="s">
        <v>45</v>
      </c>
      <c r="C11" s="40"/>
      <c r="D11" s="40"/>
      <c r="E11" s="41"/>
      <c r="F11" s="12"/>
      <c r="G11" s="1" t="s">
        <v>15</v>
      </c>
      <c r="H11" s="5">
        <v>14.5</v>
      </c>
      <c r="I11" s="5">
        <f>B10*C10/1000000*H11+E10/1000</f>
        <v>5.7825000000000006</v>
      </c>
      <c r="J11" s="5">
        <f>IF(J1=4,I11,J12)</f>
        <v>6.5525000000000002</v>
      </c>
    </row>
    <row r="12" spans="1:10" ht="20.100000000000001" customHeight="1">
      <c r="A12" s="60"/>
      <c r="B12" s="84"/>
      <c r="C12" s="16" t="s">
        <v>25</v>
      </c>
      <c r="D12" s="43" t="s">
        <v>26</v>
      </c>
      <c r="E12" s="44"/>
      <c r="F12" s="13"/>
      <c r="G12" s="1" t="s">
        <v>16</v>
      </c>
      <c r="H12" s="5">
        <v>16.5</v>
      </c>
      <c r="I12" s="5">
        <f>B10*C10/1000000*H12+E10/1000</f>
        <v>6.5525000000000002</v>
      </c>
      <c r="J12" s="5">
        <f>IF(J1=5,I12,J13)</f>
        <v>6.5525000000000002</v>
      </c>
    </row>
    <row r="13" spans="1:10" ht="20.100000000000001" customHeight="1">
      <c r="A13" s="60"/>
      <c r="B13" s="84"/>
      <c r="C13" s="25">
        <f>IF(J1=1,I8,J9)</f>
        <v>6.5525000000000002</v>
      </c>
      <c r="D13" s="45">
        <f>C13*B10</f>
        <v>3603.875</v>
      </c>
      <c r="E13" s="46"/>
      <c r="F13" s="14"/>
      <c r="G13" s="1" t="s">
        <v>17</v>
      </c>
      <c r="H13" s="5">
        <v>11</v>
      </c>
      <c r="I13" s="5">
        <f>B10*C10/1000000*H13+E10/1000</f>
        <v>4.4350000000000005</v>
      </c>
      <c r="J13" s="5" t="e">
        <f>IF(J1=6,I13,J14)</f>
        <v>#REF!</v>
      </c>
    </row>
    <row r="14" spans="1:10" ht="20.100000000000001" customHeight="1">
      <c r="A14" s="60"/>
      <c r="B14" s="18" t="s">
        <v>29</v>
      </c>
      <c r="C14" s="17" t="s">
        <v>31</v>
      </c>
      <c r="D14" s="53" t="s">
        <v>55</v>
      </c>
      <c r="E14" s="54"/>
      <c r="F14" s="13"/>
      <c r="G14" s="1" t="s">
        <v>18</v>
      </c>
      <c r="H14" s="5">
        <v>12</v>
      </c>
      <c r="I14" s="5">
        <f>B10*C10/1000000*H14+E10/1000</f>
        <v>4.82</v>
      </c>
      <c r="J14" s="5" t="e">
        <f>IF(J1=7,I14,J15)</f>
        <v>#REF!</v>
      </c>
    </row>
    <row r="15" spans="1:10" ht="20.100000000000001" customHeight="1">
      <c r="A15" s="60"/>
      <c r="B15" s="18" t="s">
        <v>40</v>
      </c>
      <c r="C15" s="27" t="str">
        <f>G17</f>
        <v>0017400</v>
      </c>
      <c r="D15" s="55" t="str">
        <f>H17</f>
        <v>0017401</v>
      </c>
      <c r="E15" s="56"/>
      <c r="F15" s="20"/>
      <c r="G15" s="1" t="s">
        <v>19</v>
      </c>
      <c r="H15" s="5">
        <v>15</v>
      </c>
      <c r="I15" s="5">
        <f>B10*C10/1000000*H15+E10/1000</f>
        <v>5.9750000000000005</v>
      </c>
      <c r="J15" s="5" t="e">
        <f>IF(J1=8,I15,J16)</f>
        <v>#REF!</v>
      </c>
    </row>
    <row r="16" spans="1:10" ht="30" customHeight="1" thickBot="1">
      <c r="A16" s="61"/>
      <c r="B16" s="19" t="s">
        <v>41</v>
      </c>
      <c r="C16" s="28" t="str">
        <f>G18</f>
        <v/>
      </c>
      <c r="D16" s="57" t="str">
        <f>H18</f>
        <v/>
      </c>
      <c r="E16" s="58"/>
      <c r="F16" s="20"/>
      <c r="G16" s="1" t="s">
        <v>20</v>
      </c>
      <c r="H16" s="5">
        <v>11.2</v>
      </c>
      <c r="I16" s="5">
        <f>B10*C10/1000000*H16+E10/1000</f>
        <v>4.5119999999999996</v>
      </c>
      <c r="J16" s="5" t="e">
        <f>IF(J1=9,I16,#REF!)</f>
        <v>#REF!</v>
      </c>
    </row>
    <row r="17" spans="1:10" ht="60" customHeight="1">
      <c r="A17" s="48"/>
      <c r="B17" s="50" t="s">
        <v>32</v>
      </c>
      <c r="C17" s="51"/>
      <c r="D17" s="51"/>
      <c r="E17" s="52"/>
      <c r="G17" t="str">
        <f>IF(B10&gt;600,"слишком высокий фасад",IF(B10&lt;250,"слишком низкий фасад",IF(D13&lt;480,"слишком легкий фасад",IF(D13&lt;960,"0017393",IF(D13&lt;1600,"0017396",IF(D13&lt;2500,"0017398",IF(D13&lt;=4500,"0017400","")))))))</f>
        <v>0017400</v>
      </c>
      <c r="H17" t="str">
        <f>IF(B10&gt;600,"слишком высокий фасад",IF(B10&lt;250,"слишком низкий фасад",IF(D13&lt;480,"слишком легкий фасад",IF(D13&lt;960,"0017394",IF(D13&lt;1600,"0017397",IF(D13&lt;2500,"0017399",IF(D13&lt;=4500,"0017401","")))))))</f>
        <v>0017401</v>
      </c>
    </row>
    <row r="18" spans="1:10" ht="20.100000000000001" customHeight="1">
      <c r="A18" s="48"/>
      <c r="B18" s="26" t="s">
        <v>46</v>
      </c>
      <c r="C18" s="16" t="s">
        <v>27</v>
      </c>
      <c r="D18" s="43" t="s">
        <v>28</v>
      </c>
      <c r="E18" s="44"/>
      <c r="G18" t="str">
        <f>IF(D13&gt;6750,"слишком тяжелый фасад", IF(D13&gt;5400,"3 механизма 0017400",IF(D13&gt;4500,"3 механизма 0017398",IF(D13&lt;=4500,""))))</f>
        <v/>
      </c>
      <c r="H18" t="str">
        <f>IF(D13&gt;6750,"слишком тяжелый фасад", IF(D13&gt;5400,"3 механизма 0017401",IF(D13&gt;4500,"3 механизма 0017399",IF(D13&lt;=4500,""))))</f>
        <v/>
      </c>
    </row>
    <row r="19" spans="1:10" ht="20.100000000000001" customHeight="1">
      <c r="A19" s="48"/>
      <c r="B19" s="7" t="s">
        <v>51</v>
      </c>
      <c r="C19" s="21" t="s">
        <v>2</v>
      </c>
      <c r="D19" s="66">
        <v>865</v>
      </c>
      <c r="E19" s="67"/>
    </row>
    <row r="20" spans="1:10" ht="20.100000000000001" customHeight="1">
      <c r="A20" s="48"/>
      <c r="B20" s="7" t="s">
        <v>52</v>
      </c>
      <c r="C20" s="21" t="s">
        <v>3</v>
      </c>
      <c r="D20" s="66">
        <v>1655</v>
      </c>
      <c r="E20" s="67"/>
    </row>
    <row r="21" spans="1:10" ht="20.100000000000001" customHeight="1">
      <c r="A21" s="48"/>
      <c r="B21" s="7" t="s">
        <v>53</v>
      </c>
      <c r="C21" s="21" t="s">
        <v>4</v>
      </c>
      <c r="D21" s="66">
        <v>2600</v>
      </c>
      <c r="E21" s="67"/>
    </row>
    <row r="22" spans="1:10" ht="20.100000000000001" customHeight="1" thickBot="1">
      <c r="A22" s="49"/>
      <c r="B22" s="8" t="s">
        <v>54</v>
      </c>
      <c r="C22" s="21" t="s">
        <v>5</v>
      </c>
      <c r="D22" s="68">
        <v>3500</v>
      </c>
      <c r="E22" s="69"/>
    </row>
    <row r="23" spans="1:10" ht="15" customHeight="1">
      <c r="A23" s="33" t="s">
        <v>30</v>
      </c>
      <c r="B23" s="34"/>
      <c r="C23" s="34"/>
      <c r="D23" s="34"/>
      <c r="E23" s="35"/>
    </row>
    <row r="24" spans="1:10" ht="15" customHeight="1" thickBot="1">
      <c r="A24" s="36"/>
      <c r="B24" s="37"/>
      <c r="C24" s="37"/>
      <c r="D24" s="37"/>
      <c r="E24" s="38"/>
      <c r="H24" s="62" t="s">
        <v>10</v>
      </c>
      <c r="I24" s="62"/>
      <c r="J24" s="6">
        <v>3</v>
      </c>
    </row>
    <row r="25" spans="1:10" ht="30" customHeight="1" thickBot="1"/>
    <row r="26" spans="1:10" ht="20.100000000000001" customHeight="1">
      <c r="A26" s="70" t="s">
        <v>37</v>
      </c>
      <c r="B26" s="71"/>
      <c r="C26" s="71"/>
      <c r="D26" s="71"/>
      <c r="E26" s="72"/>
    </row>
    <row r="27" spans="1:10" ht="20.100000000000001" customHeight="1">
      <c r="A27" s="73"/>
      <c r="B27" s="74"/>
      <c r="C27" s="74"/>
      <c r="D27" s="74"/>
      <c r="E27" s="75"/>
    </row>
    <row r="28" spans="1:10" ht="20.100000000000001" customHeight="1">
      <c r="A28" s="73"/>
      <c r="B28" s="74"/>
      <c r="C28" s="74"/>
      <c r="D28" s="74"/>
      <c r="E28" s="75"/>
    </row>
    <row r="29" spans="1:10" ht="20.100000000000001" customHeight="1">
      <c r="A29" s="73"/>
      <c r="B29" s="74"/>
      <c r="C29" s="74"/>
      <c r="D29" s="74"/>
      <c r="E29" s="75"/>
      <c r="G29" s="1" t="s">
        <v>33</v>
      </c>
      <c r="H29" s="1" t="s">
        <v>34</v>
      </c>
      <c r="I29" s="1" t="s">
        <v>35</v>
      </c>
      <c r="J29" s="1" t="s">
        <v>36</v>
      </c>
    </row>
    <row r="30" spans="1:10" ht="20.100000000000001" customHeight="1">
      <c r="A30" s="73"/>
      <c r="B30" s="74"/>
      <c r="C30" s="74"/>
      <c r="D30" s="74"/>
      <c r="E30" s="75"/>
      <c r="G30" s="1" t="s">
        <v>12</v>
      </c>
      <c r="H30" s="5">
        <v>10.9</v>
      </c>
      <c r="I30" s="5">
        <f>B35*C35/1000000*H30</f>
        <v>3.27</v>
      </c>
      <c r="J30" s="6" t="s">
        <v>1</v>
      </c>
    </row>
    <row r="31" spans="1:10" ht="20.100000000000001" customHeight="1">
      <c r="A31" s="73"/>
      <c r="B31" s="74"/>
      <c r="C31" s="74"/>
      <c r="D31" s="74"/>
      <c r="E31" s="75"/>
      <c r="G31" s="1" t="s">
        <v>13</v>
      </c>
      <c r="H31" s="5">
        <v>12.2</v>
      </c>
      <c r="I31" s="5">
        <f>B35*C35/1000000*H31</f>
        <v>3.6599999999999997</v>
      </c>
      <c r="J31" s="5">
        <f>IF(J24=2,I31,J32)</f>
        <v>3.63</v>
      </c>
    </row>
    <row r="32" spans="1:10" ht="20.100000000000001" customHeight="1" thickBot="1">
      <c r="A32" s="76"/>
      <c r="B32" s="77"/>
      <c r="C32" s="77"/>
      <c r="D32" s="77"/>
      <c r="E32" s="78"/>
      <c r="G32" s="1" t="s">
        <v>14</v>
      </c>
      <c r="H32" s="5">
        <v>12.1</v>
      </c>
      <c r="I32" s="5">
        <f>B35*C35/1000000*H32</f>
        <v>3.63</v>
      </c>
      <c r="J32" s="5">
        <f>IF(J24=3,I32,J33)</f>
        <v>3.63</v>
      </c>
    </row>
    <row r="33" spans="1:11" ht="30" customHeight="1">
      <c r="A33" s="48">
        <v>1</v>
      </c>
      <c r="B33" s="63" t="s">
        <v>44</v>
      </c>
      <c r="C33" s="64"/>
      <c r="D33" s="64"/>
      <c r="E33" s="65"/>
      <c r="F33" s="9"/>
      <c r="G33" s="1" t="s">
        <v>15</v>
      </c>
      <c r="H33" s="5">
        <v>14.5</v>
      </c>
      <c r="I33" s="5">
        <f>B35*C35/1000000*H33</f>
        <v>4.3499999999999996</v>
      </c>
      <c r="J33" s="5">
        <f>IF(J24=4,I33,J34)</f>
        <v>0</v>
      </c>
      <c r="K33" s="10"/>
    </row>
    <row r="34" spans="1:11" ht="20.100000000000001" customHeight="1">
      <c r="A34" s="48"/>
      <c r="B34" s="3" t="s">
        <v>22</v>
      </c>
      <c r="C34" s="4" t="s">
        <v>23</v>
      </c>
      <c r="D34" s="79" t="s">
        <v>43</v>
      </c>
      <c r="E34" s="80"/>
      <c r="F34" s="9"/>
      <c r="G34" s="1" t="s">
        <v>16</v>
      </c>
      <c r="H34" s="5">
        <v>16.5</v>
      </c>
      <c r="I34" s="5">
        <f>B35*C35/1000000*H34</f>
        <v>4.95</v>
      </c>
      <c r="J34" s="5">
        <f>IF(J24=5,I34,J35)</f>
        <v>0</v>
      </c>
      <c r="K34" s="10"/>
    </row>
    <row r="35" spans="1:11" ht="30" customHeight="1" thickBot="1">
      <c r="A35" s="49"/>
      <c r="B35" s="23">
        <v>600</v>
      </c>
      <c r="C35" s="22">
        <v>500</v>
      </c>
      <c r="D35" s="81"/>
      <c r="E35" s="82"/>
      <c r="G35" s="1" t="s">
        <v>17</v>
      </c>
      <c r="H35" s="5">
        <v>11</v>
      </c>
      <c r="I35" s="5">
        <f>B35*C35/1000000*H35</f>
        <v>3.3</v>
      </c>
      <c r="J35" s="5">
        <f>IF(J24=6,I35,J36)</f>
        <v>0</v>
      </c>
    </row>
    <row r="36" spans="1:11" ht="39.950000000000003" customHeight="1">
      <c r="A36" s="59">
        <v>2</v>
      </c>
      <c r="B36" s="39" t="s">
        <v>45</v>
      </c>
      <c r="C36" s="40"/>
      <c r="D36" s="40"/>
      <c r="E36" s="41"/>
      <c r="G36" s="1" t="s">
        <v>18</v>
      </c>
      <c r="H36" s="5">
        <v>12</v>
      </c>
      <c r="I36" s="5">
        <f>B35*C35/1000000*H36</f>
        <v>3.5999999999999996</v>
      </c>
      <c r="J36" s="5">
        <f>IF(J24=7,I36,J37)</f>
        <v>0</v>
      </c>
    </row>
    <row r="37" spans="1:11" ht="20.100000000000001" customHeight="1">
      <c r="A37" s="60"/>
      <c r="B37" s="42"/>
      <c r="C37" s="16" t="s">
        <v>25</v>
      </c>
      <c r="D37" s="43" t="s">
        <v>26</v>
      </c>
      <c r="E37" s="44"/>
      <c r="G37" s="1" t="s">
        <v>19</v>
      </c>
      <c r="H37" s="5">
        <v>15</v>
      </c>
      <c r="I37" s="5">
        <f>B35*C35/1000000*H37</f>
        <v>4.5</v>
      </c>
      <c r="J37" s="5">
        <f>IF(J24=8,I37,J38)</f>
        <v>0</v>
      </c>
    </row>
    <row r="38" spans="1:11" ht="20.100000000000001" customHeight="1">
      <c r="A38" s="60"/>
      <c r="B38" s="42"/>
      <c r="C38" s="25">
        <f>IF(J24=1,I30,J31)</f>
        <v>3.63</v>
      </c>
      <c r="D38" s="45">
        <f>C38*B35</f>
        <v>2178</v>
      </c>
      <c r="E38" s="46"/>
      <c r="G38" s="1" t="s">
        <v>20</v>
      </c>
      <c r="H38" s="5">
        <v>11.2</v>
      </c>
      <c r="I38" s="5">
        <f>B35*C35/1000000*H38</f>
        <v>3.36</v>
      </c>
      <c r="J38" s="5">
        <f>IF(J24=9,I38,J39)</f>
        <v>0</v>
      </c>
    </row>
    <row r="39" spans="1:11" ht="20.100000000000001" customHeight="1">
      <c r="A39" s="60"/>
      <c r="B39" s="18" t="s">
        <v>29</v>
      </c>
      <c r="C39" s="17" t="s">
        <v>31</v>
      </c>
      <c r="D39" s="53" t="s">
        <v>55</v>
      </c>
      <c r="E39" s="54"/>
      <c r="G39" t="str">
        <f>IF(B35&gt;600,"слишком высокий фасад",IF(B35&lt;250,"слишком низкий фасад",IF(D38&lt;580,"слишком легкий фасад",IF(D38&lt;1060,"0017402",IF(D38&lt;1800,"0017404",IF(D38&lt;2600,"0017406",IF(D38&lt;=5000,"0017408","")))))))</f>
        <v>0017406</v>
      </c>
      <c r="H39" t="str">
        <f>IF(B35&gt;600,"слишком высокий фасад",IF(B35&lt;250,"слишком низкий фасад",IF(D38&lt;580,"слишком легкий фасад",IF(D38&lt;1060,"0017403",IF(D38&lt;1800,"0017405",IF(D38&lt;2600,"0017407",IF(D38&lt;=5000,"0017409","")))))))</f>
        <v>0017407</v>
      </c>
    </row>
    <row r="40" spans="1:11" ht="20.100000000000001" customHeight="1">
      <c r="A40" s="60"/>
      <c r="B40" s="18" t="s">
        <v>40</v>
      </c>
      <c r="C40" s="27" t="str">
        <f>G39</f>
        <v>0017406</v>
      </c>
      <c r="D40" s="55" t="str">
        <f>H39</f>
        <v>0017407</v>
      </c>
      <c r="E40" s="56"/>
      <c r="F40" s="20"/>
      <c r="G40" t="str">
        <f>IF(D38&gt;7500,"слишком тяжелый фасад", IF(D38&gt;6000,"3 механизма 0017408",IF(D38&gt;5000,"3 механизма 0017406",IF(D38&lt;=5000,""))))</f>
        <v/>
      </c>
      <c r="H40" t="str">
        <f>IF(D38&gt;7500,"слишком тяжелый фасад", IF(D38&gt;6000,"3 механизма 0017409",IF(D38&gt;5000,"3 механизма 0017407",IF(D38&lt;=5000,""))))</f>
        <v/>
      </c>
    </row>
    <row r="41" spans="1:11" ht="32.450000000000003" customHeight="1" thickBot="1">
      <c r="A41" s="61"/>
      <c r="B41" s="19" t="s">
        <v>42</v>
      </c>
      <c r="C41" s="28" t="str">
        <f>G40</f>
        <v/>
      </c>
      <c r="D41" s="57" t="str">
        <f>H40</f>
        <v/>
      </c>
      <c r="E41" s="58"/>
      <c r="F41" s="20"/>
    </row>
    <row r="42" spans="1:11" ht="60" customHeight="1">
      <c r="A42" s="47"/>
      <c r="B42" s="50" t="s">
        <v>38</v>
      </c>
      <c r="C42" s="51"/>
      <c r="D42" s="51"/>
      <c r="E42" s="52"/>
    </row>
    <row r="43" spans="1:11" ht="20.100000000000001" customHeight="1">
      <c r="A43" s="48"/>
      <c r="B43" s="26" t="s">
        <v>46</v>
      </c>
      <c r="C43" s="16" t="s">
        <v>27</v>
      </c>
      <c r="D43" s="43" t="s">
        <v>28</v>
      </c>
      <c r="E43" s="44"/>
    </row>
    <row r="44" spans="1:11" ht="20.100000000000001" customHeight="1">
      <c r="A44" s="48"/>
      <c r="B44" s="7" t="s">
        <v>48</v>
      </c>
      <c r="C44" s="2" t="s">
        <v>39</v>
      </c>
      <c r="D44" s="29">
        <v>965</v>
      </c>
      <c r="E44" s="30"/>
    </row>
    <row r="45" spans="1:11" ht="20.100000000000001" customHeight="1">
      <c r="A45" s="48"/>
      <c r="B45" s="7" t="s">
        <v>49</v>
      </c>
      <c r="C45" s="2" t="s">
        <v>6</v>
      </c>
      <c r="D45" s="29">
        <v>1755</v>
      </c>
      <c r="E45" s="30"/>
    </row>
    <row r="46" spans="1:11" ht="20.100000000000001" customHeight="1">
      <c r="A46" s="48"/>
      <c r="B46" s="7" t="s">
        <v>50</v>
      </c>
      <c r="C46" s="2" t="s">
        <v>7</v>
      </c>
      <c r="D46" s="29">
        <v>2900</v>
      </c>
      <c r="E46" s="30"/>
    </row>
    <row r="47" spans="1:11" ht="20.100000000000001" customHeight="1" thickBot="1">
      <c r="A47" s="49"/>
      <c r="B47" s="8" t="s">
        <v>47</v>
      </c>
      <c r="C47" s="2" t="s">
        <v>8</v>
      </c>
      <c r="D47" s="31">
        <v>3800</v>
      </c>
      <c r="E47" s="32"/>
    </row>
    <row r="48" spans="1:11" ht="15" customHeight="1">
      <c r="A48" s="33" t="s">
        <v>30</v>
      </c>
      <c r="B48" s="34"/>
      <c r="C48" s="34"/>
      <c r="D48" s="34"/>
      <c r="E48" s="35"/>
    </row>
    <row r="49" spans="1:5" ht="15" customHeight="1" thickBot="1">
      <c r="A49" s="36"/>
      <c r="B49" s="37"/>
      <c r="C49" s="37"/>
      <c r="D49" s="37"/>
      <c r="E49" s="38"/>
    </row>
  </sheetData>
  <sheetProtection algorithmName="SHA-512" hashValue="Ot2D9zDUhvyR0WACjUOpNzfzMD1eZbhPmmLaT3RNq3S0qHlWx443NTEdvhteAPtNKVB1GS7uBBRCWdaTMK6cQg==" saltValue="QAvFlBnLbnefHmQu4+8hQw==" spinCount="100000" sheet="1" objects="1" scenarios="1"/>
  <mergeCells count="42">
    <mergeCell ref="D14:E14"/>
    <mergeCell ref="D15:E15"/>
    <mergeCell ref="D16:E16"/>
    <mergeCell ref="A23:E24"/>
    <mergeCell ref="D21:E21"/>
    <mergeCell ref="A11:A16"/>
    <mergeCell ref="B11:E11"/>
    <mergeCell ref="B12:B13"/>
    <mergeCell ref="D12:E12"/>
    <mergeCell ref="D13:E13"/>
    <mergeCell ref="A1:E7"/>
    <mergeCell ref="H1:I1"/>
    <mergeCell ref="A8:A10"/>
    <mergeCell ref="B8:E8"/>
    <mergeCell ref="D9:D10"/>
    <mergeCell ref="H24:I24"/>
    <mergeCell ref="A33:A35"/>
    <mergeCell ref="B33:E33"/>
    <mergeCell ref="A17:A22"/>
    <mergeCell ref="B17:E17"/>
    <mergeCell ref="D18:E18"/>
    <mergeCell ref="D19:E19"/>
    <mergeCell ref="D20:E20"/>
    <mergeCell ref="D22:E22"/>
    <mergeCell ref="A26:E32"/>
    <mergeCell ref="D34:E35"/>
    <mergeCell ref="D46:E46"/>
    <mergeCell ref="D47:E47"/>
    <mergeCell ref="A48:E49"/>
    <mergeCell ref="B36:E36"/>
    <mergeCell ref="B37:B38"/>
    <mergeCell ref="D37:E37"/>
    <mergeCell ref="D38:E38"/>
    <mergeCell ref="A42:A47"/>
    <mergeCell ref="B42:E42"/>
    <mergeCell ref="D43:E43"/>
    <mergeCell ref="D44:E44"/>
    <mergeCell ref="D45:E45"/>
    <mergeCell ref="D39:E39"/>
    <mergeCell ref="D40:E40"/>
    <mergeCell ref="D41:E41"/>
    <mergeCell ref="A36:A41"/>
  </mergeCells>
  <phoneticPr fontId="14" type="noConversion"/>
  <hyperlinks>
    <hyperlink ref="A23" r:id="rId1" xr:uid="{00000000-0004-0000-0000-000000000000}"/>
    <hyperlink ref="A48" r:id="rId2" xr:uid="{00000000-0004-0000-0000-000001000000}"/>
  </hyperlinks>
  <pageMargins left="0.25" right="0.25" top="0.75" bottom="0.75" header="0.3" footer="0.3"/>
  <pageSetup paperSize="9" orientation="portrait" r:id="rId3"/>
  <drawing r:id="rId4"/>
  <legacyDrawing r:id="rId5"/>
  <oleObjects>
    <mc:AlternateContent xmlns:mc="http://schemas.openxmlformats.org/markup-compatibility/2006">
      <mc:Choice Requires="x14">
        <oleObject progId="CorelDraw.Graphic.18" shapeId="7173" r:id="rId6">
          <objectPr defaultSize="0" autoPict="0" r:id="rId7">
            <anchor moveWithCells="1">
              <from>
                <xdr:col>0</xdr:col>
                <xdr:colOff>76200</xdr:colOff>
                <xdr:row>0</xdr:row>
                <xdr:rowOff>95250</xdr:rowOff>
              </from>
              <to>
                <xdr:col>1</xdr:col>
                <xdr:colOff>1228725</xdr:colOff>
                <xdr:row>2</xdr:row>
                <xdr:rowOff>200025</xdr:rowOff>
              </to>
            </anchor>
          </objectPr>
        </oleObject>
      </mc:Choice>
      <mc:Fallback>
        <oleObject progId="CorelDraw.Graphic.18" shapeId="7173" r:id="rId6"/>
      </mc:Fallback>
    </mc:AlternateContent>
    <mc:AlternateContent xmlns:mc="http://schemas.openxmlformats.org/markup-compatibility/2006">
      <mc:Choice Requires="x14">
        <oleObject progId="CorelDraw.Graphic.18" shapeId="7174" r:id="rId8">
          <objectPr defaultSize="0" autoPict="0" r:id="rId7">
            <anchor moveWithCells="1">
              <from>
                <xdr:col>0</xdr:col>
                <xdr:colOff>85725</xdr:colOff>
                <xdr:row>25</xdr:row>
                <xdr:rowOff>95250</xdr:rowOff>
              </from>
              <to>
                <xdr:col>1</xdr:col>
                <xdr:colOff>1238250</xdr:colOff>
                <xdr:row>27</xdr:row>
                <xdr:rowOff>200025</xdr:rowOff>
              </to>
            </anchor>
          </objectPr>
        </oleObject>
      </mc:Choice>
      <mc:Fallback>
        <oleObject progId="CorelDraw.Graphic.18" shapeId="7174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9" name="Drop Down 1">
              <controlPr defaultSize="0" autoLine="0" autoPict="0">
                <anchor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1</xdr:col>
                    <xdr:colOff>2552700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10" name="Drop Down 4">
              <controlPr defaultSize="0" autoLine="0" autoPict="0">
                <anchor>
                  <from>
                    <xdr:col>1</xdr:col>
                    <xdr:colOff>466725</xdr:colOff>
                    <xdr:row>36</xdr:row>
                    <xdr:rowOff>95250</xdr:rowOff>
                  </from>
                  <to>
                    <xdr:col>1</xdr:col>
                    <xdr:colOff>2524125</xdr:colOff>
                    <xdr:row>37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TOP STAY SQ 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2025-07-11T05:09:38Z</dcterms:modified>
</cp:coreProperties>
</file>